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lor0-my.sharepoint.com/personal/jennifer_j_jones1_baylor_edu/Documents/Documents/THCO Fall 24/"/>
    </mc:Choice>
  </mc:AlternateContent>
  <xr:revisionPtr revIDLastSave="0" documentId="8_{77E36CF6-2C20-4614-B5C1-3CC0DD659F8E}" xr6:coauthVersionLast="47" xr6:coauthVersionMax="47" xr10:uidLastSave="{00000000-0000-0000-0000-000000000000}"/>
  <bookViews>
    <workbookView xWindow="-110" yWindow="-110" windowWidth="19420" windowHeight="10420" xr2:uid="{4D787B20-ADF3-4D09-B787-8F2729E8A9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F41" i="1"/>
  <c r="C7" i="1"/>
  <c r="F7" i="1" s="1"/>
  <c r="C9" i="1"/>
  <c r="F9" i="1" s="1"/>
  <c r="C8" i="1"/>
  <c r="F8" i="1" s="1"/>
  <c r="C10" i="1"/>
  <c r="F10" i="1" s="1"/>
  <c r="C11" i="1"/>
  <c r="F11" i="1" s="1"/>
  <c r="C14" i="1"/>
  <c r="F14" i="1" s="1"/>
  <c r="C15" i="1"/>
  <c r="F15" i="1" s="1"/>
  <c r="C16" i="1"/>
  <c r="F16" i="1" s="1"/>
  <c r="C17" i="1"/>
  <c r="F17" i="1" s="1"/>
  <c r="C20" i="1"/>
  <c r="F20" i="1" s="1"/>
  <c r="C21" i="1"/>
  <c r="F21" i="1" s="1"/>
  <c r="C22" i="1"/>
  <c r="F22" i="1" s="1"/>
  <c r="C23" i="1"/>
  <c r="F23" i="1" s="1"/>
  <c r="F39" i="1"/>
  <c r="F33" i="1"/>
  <c r="F24" i="1" l="1"/>
  <c r="F18" i="1"/>
  <c r="F12" i="1"/>
  <c r="F34" i="1" l="1"/>
  <c r="F44" i="1" l="1"/>
  <c r="F43" i="1"/>
  <c r="F46" i="1" l="1"/>
</calcChain>
</file>

<file path=xl/sharedStrings.xml><?xml version="1.0" encoding="utf-8"?>
<sst xmlns="http://schemas.openxmlformats.org/spreadsheetml/2006/main" count="82" uniqueCount="64">
  <si>
    <t>Student Name</t>
  </si>
  <si>
    <t xml:space="preserve">Project Title </t>
  </si>
  <si>
    <t>Project Description: What is the project? Where or what type of facility? Projected change in patient outcome or benefit to business?</t>
  </si>
  <si>
    <t>Enter Annual Salary here</t>
  </si>
  <si>
    <t>Hourly Wage. This will calculate for you.</t>
  </si>
  <si>
    <t>Number of staff to be included</t>
  </si>
  <si>
    <t>Total hours per year</t>
  </si>
  <si>
    <t xml:space="preserve">Personnel Time project planning meetings </t>
  </si>
  <si>
    <t>DNP</t>
  </si>
  <si>
    <t>Office manager</t>
  </si>
  <si>
    <t>RN</t>
  </si>
  <si>
    <t>Clerical support</t>
  </si>
  <si>
    <t>IT</t>
  </si>
  <si>
    <t>subtotal</t>
  </si>
  <si>
    <t>Personnel Time training costs</t>
  </si>
  <si>
    <t>Personnel Time at time of implementation and for first year</t>
  </si>
  <si>
    <t xml:space="preserve">Supplies </t>
  </si>
  <si>
    <t>Provide details about each expense</t>
  </si>
  <si>
    <t>Education and Training supplies</t>
  </si>
  <si>
    <t>Rent/lease</t>
  </si>
  <si>
    <t>Other</t>
  </si>
  <si>
    <t xml:space="preserve">Cost Savings/Avoidance - </t>
  </si>
  <si>
    <t>How many occur per year?</t>
  </si>
  <si>
    <t>current annual cost</t>
  </si>
  <si>
    <t>expected cost avoidance</t>
  </si>
  <si>
    <t>ROI</t>
  </si>
  <si>
    <t>Step 1</t>
  </si>
  <si>
    <r>
      <rPr>
        <u/>
        <sz val="11"/>
        <color theme="1"/>
        <rFont val="Calibri"/>
        <family val="2"/>
        <scheme val="minor"/>
      </rPr>
      <t>Savings-investment</t>
    </r>
    <r>
      <rPr>
        <sz val="11"/>
        <color theme="1"/>
        <rFont val="Calibri"/>
        <family val="2"/>
        <scheme val="minor"/>
      </rPr>
      <t xml:space="preserve"> </t>
    </r>
  </si>
  <si>
    <t>Step 2</t>
  </si>
  <si>
    <t>Divide by investment</t>
  </si>
  <si>
    <t>Projected ROI</t>
  </si>
  <si>
    <t xml:space="preserve">Insert rationale for including the expense. Phrases are acceptable; do not need to be complete sentences. </t>
  </si>
  <si>
    <t xml:space="preserve">Supply equipment for project implementation and/or monitoring, e.g., technology, apps, websites, medical equipment, stationery, etc. </t>
  </si>
  <si>
    <t>Phone/internet</t>
  </si>
  <si>
    <t>Insurance</t>
  </si>
  <si>
    <t>Legal/compliance/billing</t>
  </si>
  <si>
    <t>How much does each occurrence cost? (This is the cost you are tryng to prevent, e.g., falls, infections, readmissions, etc.)</t>
  </si>
  <si>
    <t>Total  Dollars (annual). 
This will calculate for you.</t>
  </si>
  <si>
    <t>TOTAL Annual 
investment or cost</t>
  </si>
  <si>
    <t xml:space="preserve">How many occurrences do you plan to avoid in the first year? </t>
  </si>
  <si>
    <t>Nurse Baylor</t>
  </si>
  <si>
    <t>Implementation of "X" screening tool and referral process for patients with "X"</t>
  </si>
  <si>
    <t>Implementation of "X" screening tool and referral process for patients with or at risk for "X" at abc clinic. The projected outcome is to…</t>
  </si>
  <si>
    <t>Plan and lead 12 meetings /year</t>
  </si>
  <si>
    <t>(4hr X 12)</t>
  </si>
  <si>
    <t>Attend and assist with 12 meetings/year</t>
  </si>
  <si>
    <t>(2hr X 12)</t>
  </si>
  <si>
    <t xml:space="preserve">Attend 12 meetings /year </t>
  </si>
  <si>
    <t>(1hr X 12)</t>
  </si>
  <si>
    <t>(6hr X12)</t>
  </si>
  <si>
    <t>4 DNPs will receive 2 hours of training</t>
  </si>
  <si>
    <t>1 Office manager will receive 2 hours of training</t>
  </si>
  <si>
    <t>4 RNs will receive 2 hours of training</t>
  </si>
  <si>
    <t>1 secretary will receive 2 hours of training</t>
  </si>
  <si>
    <t>4 hrs/week for 44 weeks implement and monitor</t>
  </si>
  <si>
    <t>each 1 hours/week for 44 weeks implment and monitor</t>
  </si>
  <si>
    <t>1 hour/week for 44 weeks implmenet and monitor</t>
  </si>
  <si>
    <t>handouts, treats</t>
  </si>
  <si>
    <t>none needed</t>
  </si>
  <si>
    <t>N/A already done in existing clinic</t>
  </si>
  <si>
    <t>8 hrs/week for 44 weeks manage project</t>
  </si>
  <si>
    <t>Each occurrence of "X" costs the clinic …</t>
  </si>
  <si>
    <t>"X" occurs at the clinic 4 times/month</t>
  </si>
  <si>
    <t>Reduce occurenece by 10% in the first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</si>
</sst>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3" fontId="0" fillId="0" borderId="1" xfId="0" applyNumberFormat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2" borderId="1" xfId="0" applyFill="1" applyBorder="1"/>
    <xf numFmtId="164" fontId="0" fillId="6" borderId="1" xfId="0" applyNumberFormat="1" applyFill="1" applyBorder="1"/>
    <xf numFmtId="164" fontId="0" fillId="0" borderId="1" xfId="0" applyNumberFormat="1" applyBorder="1" applyAlignment="1">
      <alignment vertical="top"/>
    </xf>
    <xf numFmtId="164" fontId="1" fillId="0" borderId="1" xfId="0" applyNumberFormat="1" applyFont="1" applyBorder="1"/>
    <xf numFmtId="0" fontId="2" fillId="7" borderId="1" xfId="0" applyFont="1" applyFill="1" applyBorder="1"/>
    <xf numFmtId="164" fontId="2" fillId="7" borderId="1" xfId="0" applyNumberFormat="1" applyFont="1" applyFill="1" applyBorder="1"/>
    <xf numFmtId="0" fontId="0" fillId="7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4" fontId="3" fillId="0" borderId="1" xfId="0" applyNumberFormat="1" applyFont="1" applyBorder="1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164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wrapText="1"/>
    </xf>
    <xf numFmtId="9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8942-7294-44F2-A623-6879BDA414D2}">
  <dimension ref="A1:H46"/>
  <sheetViews>
    <sheetView tabSelected="1" workbookViewId="0">
      <selection activeCell="F24" sqref="F24"/>
    </sheetView>
  </sheetViews>
  <sheetFormatPr defaultColWidth="8.81640625" defaultRowHeight="14.5" x14ac:dyDescent="0.35"/>
  <cols>
    <col min="1" max="1" width="38.1796875" style="1" customWidth="1"/>
    <col min="2" max="2" width="12.81640625" style="2" customWidth="1"/>
    <col min="3" max="3" width="14.7265625" style="2" customWidth="1"/>
    <col min="4" max="4" width="11.7265625" style="24" customWidth="1"/>
    <col min="5" max="5" width="13.26953125" style="25" customWidth="1"/>
    <col min="6" max="6" width="23.453125" style="2" customWidth="1"/>
    <col min="7" max="7" width="33.453125" style="1" customWidth="1"/>
    <col min="8" max="16384" width="8.81640625" style="1"/>
  </cols>
  <sheetData>
    <row r="1" spans="1:8" ht="14.15" customHeight="1" x14ac:dyDescent="0.35">
      <c r="A1" s="1" t="s">
        <v>0</v>
      </c>
      <c r="B1" s="41" t="s">
        <v>40</v>
      </c>
      <c r="C1" s="42"/>
      <c r="D1" s="42"/>
      <c r="E1" s="42"/>
      <c r="F1" s="43"/>
    </row>
    <row r="2" spans="1:8" ht="14.15" customHeight="1" x14ac:dyDescent="0.35">
      <c r="A2" s="1" t="s">
        <v>1</v>
      </c>
      <c r="B2" s="41" t="s">
        <v>41</v>
      </c>
      <c r="C2" s="42"/>
      <c r="D2" s="42"/>
      <c r="E2" s="42"/>
      <c r="F2" s="43"/>
    </row>
    <row r="3" spans="1:8" x14ac:dyDescent="0.35">
      <c r="A3" s="1" t="s">
        <v>2</v>
      </c>
    </row>
    <row r="4" spans="1:8" x14ac:dyDescent="0.35">
      <c r="A4" s="44" t="s">
        <v>42</v>
      </c>
      <c r="B4" s="45"/>
      <c r="C4" s="45"/>
      <c r="D4" s="45"/>
      <c r="E4" s="45"/>
      <c r="F4" s="46"/>
    </row>
    <row r="5" spans="1:8" s="6" customFormat="1" ht="62.5" customHeight="1" x14ac:dyDescent="0.35">
      <c r="A5" s="4"/>
      <c r="B5" s="35" t="s">
        <v>3</v>
      </c>
      <c r="C5" s="35" t="s">
        <v>4</v>
      </c>
      <c r="D5" s="35" t="s">
        <v>5</v>
      </c>
      <c r="E5" s="36" t="s">
        <v>6</v>
      </c>
      <c r="F5" s="37" t="s">
        <v>37</v>
      </c>
      <c r="G5" s="5" t="s">
        <v>31</v>
      </c>
    </row>
    <row r="6" spans="1:8" x14ac:dyDescent="0.35">
      <c r="A6" s="7" t="s">
        <v>7</v>
      </c>
      <c r="B6" s="8"/>
      <c r="C6" s="8"/>
      <c r="D6" s="26"/>
      <c r="E6" s="27"/>
      <c r="F6" s="8"/>
      <c r="G6" s="9"/>
    </row>
    <row r="7" spans="1:8" x14ac:dyDescent="0.35">
      <c r="A7" s="1" t="s">
        <v>8</v>
      </c>
      <c r="B7" s="2">
        <v>150000</v>
      </c>
      <c r="C7" s="2">
        <f>B7/2080</f>
        <v>72.115384615384613</v>
      </c>
      <c r="D7" s="28">
        <v>1</v>
      </c>
      <c r="E7" s="25">
        <v>48</v>
      </c>
      <c r="F7" s="2">
        <f>C7*D7*E7</f>
        <v>3461.5384615384614</v>
      </c>
      <c r="G7" s="9" t="s">
        <v>43</v>
      </c>
      <c r="H7" s="1" t="s">
        <v>44</v>
      </c>
    </row>
    <row r="8" spans="1:8" x14ac:dyDescent="0.35">
      <c r="A8" s="1" t="s">
        <v>9</v>
      </c>
      <c r="B8" s="2">
        <v>100000</v>
      </c>
      <c r="C8" s="2">
        <f t="shared" ref="C8:C23" si="0">B8/2080</f>
        <v>48.07692307692308</v>
      </c>
      <c r="D8" s="28">
        <v>1</v>
      </c>
      <c r="E8" s="25">
        <v>24</v>
      </c>
      <c r="F8" s="2">
        <f t="shared" ref="F8:F11" si="1">C8*D8*E8</f>
        <v>1153.8461538461538</v>
      </c>
      <c r="G8" s="9" t="s">
        <v>45</v>
      </c>
      <c r="H8" s="1" t="s">
        <v>46</v>
      </c>
    </row>
    <row r="9" spans="1:8" x14ac:dyDescent="0.35">
      <c r="A9" s="1" t="s">
        <v>10</v>
      </c>
      <c r="B9" s="2">
        <v>80000</v>
      </c>
      <c r="C9" s="2">
        <f t="shared" si="0"/>
        <v>38.46153846153846</v>
      </c>
      <c r="D9" s="28">
        <v>4</v>
      </c>
      <c r="E9" s="40">
        <v>12</v>
      </c>
      <c r="F9" s="2">
        <f t="shared" ref="F9" si="2">C9*D9*E9</f>
        <v>1846.1538461538462</v>
      </c>
      <c r="G9" s="9" t="s">
        <v>47</v>
      </c>
      <c r="H9" s="1" t="s">
        <v>48</v>
      </c>
    </row>
    <row r="10" spans="1:8" x14ac:dyDescent="0.35">
      <c r="A10" s="1" t="s">
        <v>11</v>
      </c>
      <c r="B10" s="2">
        <v>50000</v>
      </c>
      <c r="C10" s="2">
        <f t="shared" si="0"/>
        <v>24.03846153846154</v>
      </c>
      <c r="D10" s="28">
        <v>1</v>
      </c>
      <c r="E10" s="25">
        <v>12</v>
      </c>
      <c r="F10" s="2">
        <f t="shared" si="1"/>
        <v>288.46153846153845</v>
      </c>
      <c r="G10" s="9" t="s">
        <v>47</v>
      </c>
      <c r="H10" s="1" t="s">
        <v>48</v>
      </c>
    </row>
    <row r="11" spans="1:8" x14ac:dyDescent="0.35">
      <c r="A11" s="1" t="s">
        <v>12</v>
      </c>
      <c r="B11" s="2">
        <v>80000</v>
      </c>
      <c r="C11" s="2">
        <f t="shared" si="0"/>
        <v>38.46153846153846</v>
      </c>
      <c r="D11" s="28">
        <v>1</v>
      </c>
      <c r="E11" s="25">
        <v>72</v>
      </c>
      <c r="F11" s="2">
        <f t="shared" si="1"/>
        <v>2769.2307692307691</v>
      </c>
      <c r="G11" s="9" t="s">
        <v>45</v>
      </c>
      <c r="H11" s="1" t="s">
        <v>49</v>
      </c>
    </row>
    <row r="12" spans="1:8" x14ac:dyDescent="0.35">
      <c r="A12" s="11"/>
      <c r="B12" s="12"/>
      <c r="C12" s="12"/>
      <c r="D12" s="29"/>
      <c r="E12" s="30" t="s">
        <v>13</v>
      </c>
      <c r="F12" s="12">
        <f>SUM(F7:F11)</f>
        <v>9519.2307692307677</v>
      </c>
      <c r="G12" s="9"/>
    </row>
    <row r="13" spans="1:8" x14ac:dyDescent="0.35">
      <c r="A13" s="7" t="s">
        <v>14</v>
      </c>
      <c r="B13" s="8"/>
      <c r="C13" s="8"/>
      <c r="D13" s="26"/>
      <c r="E13" s="27"/>
      <c r="F13" s="8"/>
      <c r="G13" s="9"/>
    </row>
    <row r="14" spans="1:8" x14ac:dyDescent="0.35">
      <c r="A14" s="1" t="s">
        <v>8</v>
      </c>
      <c r="B14" s="2">
        <v>150000</v>
      </c>
      <c r="C14" s="2">
        <f t="shared" si="0"/>
        <v>72.115384615384613</v>
      </c>
      <c r="D14" s="28">
        <v>4</v>
      </c>
      <c r="E14" s="40">
        <v>2</v>
      </c>
      <c r="F14" s="2">
        <f>C14*D14*E14</f>
        <v>576.92307692307691</v>
      </c>
      <c r="G14" s="9" t="s">
        <v>50</v>
      </c>
    </row>
    <row r="15" spans="1:8" x14ac:dyDescent="0.35">
      <c r="A15" s="1" t="s">
        <v>9</v>
      </c>
      <c r="B15" s="2">
        <v>100000</v>
      </c>
      <c r="C15" s="2">
        <f t="shared" si="0"/>
        <v>48.07692307692308</v>
      </c>
      <c r="D15" s="28">
        <v>1</v>
      </c>
      <c r="E15" s="25">
        <v>2</v>
      </c>
      <c r="F15" s="2">
        <f t="shared" ref="F15:F17" si="3">C15*D15*E15</f>
        <v>96.15384615384616</v>
      </c>
      <c r="G15" s="9" t="s">
        <v>51</v>
      </c>
    </row>
    <row r="16" spans="1:8" x14ac:dyDescent="0.35">
      <c r="A16" s="1" t="s">
        <v>10</v>
      </c>
      <c r="B16" s="2">
        <v>80000</v>
      </c>
      <c r="C16" s="2">
        <f t="shared" si="0"/>
        <v>38.46153846153846</v>
      </c>
      <c r="D16" s="28">
        <v>4</v>
      </c>
      <c r="E16" s="40">
        <v>2</v>
      </c>
      <c r="F16" s="2">
        <f t="shared" si="3"/>
        <v>307.69230769230768</v>
      </c>
      <c r="G16" s="9" t="s">
        <v>52</v>
      </c>
    </row>
    <row r="17" spans="1:7" x14ac:dyDescent="0.35">
      <c r="A17" s="1" t="s">
        <v>11</v>
      </c>
      <c r="B17" s="2">
        <v>50000</v>
      </c>
      <c r="C17" s="2">
        <f t="shared" si="0"/>
        <v>24.03846153846154</v>
      </c>
      <c r="D17" s="28">
        <v>1</v>
      </c>
      <c r="E17" s="25">
        <v>2</v>
      </c>
      <c r="F17" s="2">
        <f t="shared" si="3"/>
        <v>48.07692307692308</v>
      </c>
      <c r="G17" s="9" t="s">
        <v>53</v>
      </c>
    </row>
    <row r="18" spans="1:7" x14ac:dyDescent="0.35">
      <c r="A18" s="11"/>
      <c r="B18" s="12">
        <v>80000</v>
      </c>
      <c r="C18" s="12">
        <f t="shared" si="0"/>
        <v>38.46153846153846</v>
      </c>
      <c r="D18" s="29"/>
      <c r="E18" s="30" t="s">
        <v>13</v>
      </c>
      <c r="F18" s="12">
        <f>SUM(F14:F17)</f>
        <v>1028.8461538461538</v>
      </c>
      <c r="G18" s="9"/>
    </row>
    <row r="19" spans="1:7" x14ac:dyDescent="0.35">
      <c r="A19" s="7" t="s">
        <v>15</v>
      </c>
      <c r="B19" s="8"/>
      <c r="C19" s="8"/>
      <c r="D19" s="26"/>
      <c r="E19" s="27"/>
      <c r="F19" s="8"/>
      <c r="G19" s="9"/>
    </row>
    <row r="20" spans="1:7" x14ac:dyDescent="0.35">
      <c r="A20" s="1" t="s">
        <v>8</v>
      </c>
      <c r="B20" s="2">
        <v>150000</v>
      </c>
      <c r="C20" s="2">
        <f t="shared" si="0"/>
        <v>72.115384615384613</v>
      </c>
      <c r="D20" s="28">
        <v>1</v>
      </c>
      <c r="E20" s="25">
        <v>352</v>
      </c>
      <c r="F20" s="2">
        <f>C20*D20*E20</f>
        <v>25384.615384615383</v>
      </c>
      <c r="G20" s="9" t="s">
        <v>60</v>
      </c>
    </row>
    <row r="21" spans="1:7" x14ac:dyDescent="0.35">
      <c r="A21" s="1" t="s">
        <v>9</v>
      </c>
      <c r="B21" s="2">
        <v>100000</v>
      </c>
      <c r="C21" s="2">
        <f t="shared" si="0"/>
        <v>48.07692307692308</v>
      </c>
      <c r="D21" s="28">
        <v>1</v>
      </c>
      <c r="E21" s="25">
        <v>176</v>
      </c>
      <c r="F21" s="2">
        <f t="shared" ref="F21:F23" si="4">C21*D21*E21</f>
        <v>8461.5384615384628</v>
      </c>
      <c r="G21" s="9" t="s">
        <v>54</v>
      </c>
    </row>
    <row r="22" spans="1:7" x14ac:dyDescent="0.35">
      <c r="A22" s="1" t="s">
        <v>10</v>
      </c>
      <c r="B22" s="2">
        <v>80000</v>
      </c>
      <c r="C22" s="2">
        <f t="shared" si="0"/>
        <v>38.46153846153846</v>
      </c>
      <c r="D22" s="28">
        <v>4</v>
      </c>
      <c r="E22" s="49">
        <v>44</v>
      </c>
      <c r="F22" s="2">
        <f t="shared" si="4"/>
        <v>6769.2307692307686</v>
      </c>
      <c r="G22" s="9" t="s">
        <v>55</v>
      </c>
    </row>
    <row r="23" spans="1:7" x14ac:dyDescent="0.35">
      <c r="A23" s="1" t="s">
        <v>11</v>
      </c>
      <c r="B23" s="2">
        <v>50000</v>
      </c>
      <c r="C23" s="2">
        <f t="shared" si="0"/>
        <v>24.03846153846154</v>
      </c>
      <c r="D23" s="28">
        <v>1</v>
      </c>
      <c r="E23" s="40">
        <v>44</v>
      </c>
      <c r="F23" s="2">
        <f t="shared" si="4"/>
        <v>1057.6923076923078</v>
      </c>
      <c r="G23" s="9" t="s">
        <v>56</v>
      </c>
    </row>
    <row r="24" spans="1:7" x14ac:dyDescent="0.35">
      <c r="A24" s="11"/>
      <c r="B24" s="12"/>
      <c r="C24" s="12"/>
      <c r="D24" s="29"/>
      <c r="E24" s="30" t="s">
        <v>13</v>
      </c>
      <c r="F24" s="12">
        <f>SUM(F20:F23)</f>
        <v>41673.076923076915</v>
      </c>
      <c r="G24" s="9"/>
    </row>
    <row r="25" spans="1:7" x14ac:dyDescent="0.35">
      <c r="A25" s="7" t="s">
        <v>16</v>
      </c>
      <c r="B25" s="8"/>
      <c r="C25" s="8"/>
      <c r="D25" s="26"/>
      <c r="E25" s="27"/>
      <c r="F25" s="8"/>
      <c r="G25" s="13" t="s">
        <v>17</v>
      </c>
    </row>
    <row r="26" spans="1:7" x14ac:dyDescent="0.35">
      <c r="A26" s="1" t="s">
        <v>18</v>
      </c>
      <c r="B26" s="14"/>
      <c r="C26" s="14"/>
      <c r="D26" s="31"/>
      <c r="E26" s="32"/>
      <c r="F26" s="2">
        <v>1000</v>
      </c>
      <c r="G26" s="9" t="s">
        <v>57</v>
      </c>
    </row>
    <row r="27" spans="1:7" ht="62.25" customHeight="1" x14ac:dyDescent="0.35">
      <c r="A27" s="3" t="s">
        <v>32</v>
      </c>
      <c r="B27" s="14"/>
      <c r="C27" s="14"/>
      <c r="D27" s="31"/>
      <c r="E27" s="32"/>
      <c r="F27" s="15">
        <v>0</v>
      </c>
      <c r="G27" s="9" t="s">
        <v>58</v>
      </c>
    </row>
    <row r="28" spans="1:7" x14ac:dyDescent="0.35">
      <c r="A28" s="1" t="s">
        <v>19</v>
      </c>
      <c r="B28" s="14"/>
      <c r="C28" s="14"/>
      <c r="D28" s="31"/>
      <c r="E28" s="32"/>
      <c r="F28" s="2">
        <v>0</v>
      </c>
      <c r="G28" s="9" t="s">
        <v>59</v>
      </c>
    </row>
    <row r="29" spans="1:7" x14ac:dyDescent="0.35">
      <c r="A29" s="1" t="s">
        <v>33</v>
      </c>
      <c r="B29" s="14"/>
      <c r="C29" s="14"/>
      <c r="D29" s="31"/>
      <c r="E29" s="32"/>
      <c r="F29" s="2">
        <v>0</v>
      </c>
      <c r="G29" s="9" t="s">
        <v>59</v>
      </c>
    </row>
    <row r="30" spans="1:7" x14ac:dyDescent="0.35">
      <c r="A30" s="1" t="s">
        <v>34</v>
      </c>
      <c r="B30" s="14"/>
      <c r="C30" s="14"/>
      <c r="D30" s="31"/>
      <c r="E30" s="32"/>
      <c r="F30" s="2">
        <v>0</v>
      </c>
      <c r="G30" s="9" t="s">
        <v>59</v>
      </c>
    </row>
    <row r="31" spans="1:7" x14ac:dyDescent="0.35">
      <c r="A31" s="1" t="s">
        <v>35</v>
      </c>
      <c r="B31" s="14"/>
      <c r="C31" s="14"/>
      <c r="D31" s="31"/>
      <c r="E31" s="32"/>
      <c r="F31" s="2">
        <v>0</v>
      </c>
      <c r="G31" s="9" t="s">
        <v>59</v>
      </c>
    </row>
    <row r="32" spans="1:7" x14ac:dyDescent="0.35">
      <c r="A32" s="1" t="s">
        <v>20</v>
      </c>
      <c r="B32" s="14"/>
      <c r="C32" s="14"/>
      <c r="D32" s="31"/>
      <c r="E32" s="32"/>
      <c r="F32" s="2">
        <v>0</v>
      </c>
      <c r="G32" s="9" t="s">
        <v>59</v>
      </c>
    </row>
    <row r="33" spans="1:7" x14ac:dyDescent="0.35">
      <c r="A33" s="11"/>
      <c r="B33" s="12"/>
      <c r="C33" s="12"/>
      <c r="D33" s="29"/>
      <c r="E33" s="30" t="s">
        <v>13</v>
      </c>
      <c r="F33" s="12">
        <f>SUM(F26:F32)</f>
        <v>1000</v>
      </c>
      <c r="G33" s="9"/>
    </row>
    <row r="34" spans="1:7" ht="31.5" customHeight="1" x14ac:dyDescent="0.45">
      <c r="D34" s="47" t="s">
        <v>38</v>
      </c>
      <c r="E34" s="48"/>
      <c r="F34" s="16">
        <f>SUM(F12+F18+F24+F33)</f>
        <v>53221.153846153837</v>
      </c>
      <c r="G34" s="9"/>
    </row>
    <row r="36" spans="1:7" x14ac:dyDescent="0.35">
      <c r="A36" s="17" t="s">
        <v>21</v>
      </c>
      <c r="B36" s="18"/>
      <c r="C36" s="18"/>
      <c r="D36" s="33"/>
      <c r="E36" s="34"/>
      <c r="F36" s="18"/>
      <c r="G36" s="19"/>
    </row>
    <row r="37" spans="1:7" ht="72" customHeight="1" x14ac:dyDescent="0.35">
      <c r="A37" s="20" t="s">
        <v>36</v>
      </c>
      <c r="F37" s="2">
        <v>3000</v>
      </c>
      <c r="G37" s="3" t="s">
        <v>61</v>
      </c>
    </row>
    <row r="38" spans="1:7" ht="23.25" customHeight="1" x14ac:dyDescent="0.35">
      <c r="A38" s="21" t="s">
        <v>22</v>
      </c>
      <c r="B38" s="10"/>
      <c r="C38" s="10"/>
      <c r="D38" s="28"/>
      <c r="F38" s="10">
        <v>250</v>
      </c>
      <c r="G38" s="1" t="s">
        <v>62</v>
      </c>
    </row>
    <row r="39" spans="1:7" ht="29" x14ac:dyDescent="0.35">
      <c r="B39" s="10"/>
      <c r="C39" s="10"/>
      <c r="D39" s="28"/>
      <c r="E39" s="25" t="s">
        <v>23</v>
      </c>
      <c r="F39" s="10">
        <f>F37*F38</f>
        <v>750000</v>
      </c>
    </row>
    <row r="40" spans="1:7" ht="29" x14ac:dyDescent="0.35">
      <c r="A40" s="1" t="s">
        <v>39</v>
      </c>
      <c r="F40" s="10">
        <v>25</v>
      </c>
      <c r="G40" s="3" t="s">
        <v>63</v>
      </c>
    </row>
    <row r="41" spans="1:7" ht="30" x14ac:dyDescent="0.45">
      <c r="E41" s="25" t="s">
        <v>24</v>
      </c>
      <c r="F41" s="22">
        <f>IFERROR(F37*F40,0)</f>
        <v>75000</v>
      </c>
    </row>
    <row r="42" spans="1:7" x14ac:dyDescent="0.35">
      <c r="A42" s="17" t="s">
        <v>25</v>
      </c>
      <c r="B42" s="18"/>
      <c r="C42" s="18"/>
      <c r="D42" s="33"/>
      <c r="E42" s="34"/>
      <c r="F42" s="18"/>
      <c r="G42" s="19"/>
    </row>
    <row r="43" spans="1:7" ht="29" x14ac:dyDescent="0.35">
      <c r="D43" s="24" t="s">
        <v>26</v>
      </c>
      <c r="E43" s="25" t="s">
        <v>27</v>
      </c>
      <c r="F43" s="2">
        <f>IFERROR(F41-F34,0)</f>
        <v>21778.846153846163</v>
      </c>
    </row>
    <row r="44" spans="1:7" ht="29" x14ac:dyDescent="0.35">
      <c r="D44" s="24" t="s">
        <v>28</v>
      </c>
      <c r="E44" s="25" t="s">
        <v>29</v>
      </c>
      <c r="F44" s="2">
        <f>F34</f>
        <v>53221.153846153837</v>
      </c>
    </row>
    <row r="45" spans="1:7" x14ac:dyDescent="0.35">
      <c r="F45" s="23"/>
    </row>
    <row r="46" spans="1:7" ht="33.65" customHeight="1" x14ac:dyDescent="0.45">
      <c r="E46" s="38" t="s">
        <v>30</v>
      </c>
      <c r="F46" s="39">
        <f>IFERROR(F43/F44,0)</f>
        <v>0.40921409214092164</v>
      </c>
    </row>
  </sheetData>
  <mergeCells count="4">
    <mergeCell ref="B1:F1"/>
    <mergeCell ref="B2:F2"/>
    <mergeCell ref="A4:F4"/>
    <mergeCell ref="D34:E34"/>
  </mergeCells>
  <conditionalFormatting sqref="F34">
    <cfRule type="cellIs" dxfId="2" priority="3" operator="greaterThan">
      <formula>0</formula>
    </cfRule>
  </conditionalFormatting>
  <conditionalFormatting sqref="F41">
    <cfRule type="cellIs" dxfId="1" priority="2" operator="greaterThan">
      <formula>0</formula>
    </cfRule>
  </conditionalFormatting>
  <conditionalFormatting sqref="F4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Lindley, Marie</dc:creator>
  <cp:lastModifiedBy>Jones, Jennifer</cp:lastModifiedBy>
  <dcterms:created xsi:type="dcterms:W3CDTF">2021-05-25T16:07:04Z</dcterms:created>
  <dcterms:modified xsi:type="dcterms:W3CDTF">2024-08-07T18:28:17Z</dcterms:modified>
</cp:coreProperties>
</file>